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XIAO</author>
  </authors>
  <commentList>
    <comment ref="F8" authorId="0">
      <text>
        <r>
          <rPr>
            <sz val="9"/>
            <rFont val="宋体"/>
            <family val="0"/>
          </rPr>
          <t xml:space="preserve">多根管道共用同一支架时设置管道根数
</t>
        </r>
      </text>
    </comment>
  </commentList>
</comments>
</file>

<file path=xl/sharedStrings.xml><?xml version="1.0" encoding="utf-8"?>
<sst xmlns="http://schemas.openxmlformats.org/spreadsheetml/2006/main" count="122" uniqueCount="44">
  <si>
    <t>管道支架计算表</t>
  </si>
  <si>
    <t>适用范围</t>
  </si>
  <si>
    <t xml:space="preserve">最新版《室内管道支架及吊架图集03S402》、《建筑给水排水级采暖工程施工质量验收规范GB50424-2002》 </t>
  </si>
  <si>
    <t>不保温</t>
  </si>
  <si>
    <t>吊杆距横担边mm</t>
  </si>
  <si>
    <t>管中距吊杆mm</t>
  </si>
  <si>
    <t>管与管间距</t>
  </si>
  <si>
    <t>图集确定</t>
  </si>
  <si>
    <t>保  温</t>
  </si>
  <si>
    <t>距顶高度mm</t>
  </si>
  <si>
    <t>L45*4</t>
  </si>
  <si>
    <t>L50*5</t>
  </si>
  <si>
    <t>L63*6</t>
  </si>
  <si>
    <t>L75*7</t>
  </si>
  <si>
    <t>L90*8</t>
  </si>
  <si>
    <t>[12.6</t>
  </si>
  <si>
    <t>[12.6</t>
  </si>
  <si>
    <t>横担规格</t>
  </si>
  <si>
    <t>参考</t>
  </si>
  <si>
    <t>支架间距</t>
  </si>
  <si>
    <t>单支架总量KG</t>
  </si>
  <si>
    <t>横担比总Kg/m</t>
  </si>
  <si>
    <t>支架个数</t>
  </si>
  <si>
    <t>自动计算</t>
  </si>
  <si>
    <t>支架总量合计（KG)：</t>
  </si>
  <si>
    <t>手动输入</t>
  </si>
  <si>
    <t>支架间距</t>
  </si>
  <si>
    <t>是否  保温</t>
  </si>
  <si>
    <t>金属管</t>
  </si>
  <si>
    <t>管径</t>
  </si>
  <si>
    <t>管道根数</t>
  </si>
  <si>
    <t>横担长度mm</t>
  </si>
  <si>
    <t>吊杆长度</t>
  </si>
  <si>
    <t>管道长度m</t>
  </si>
  <si>
    <t>吊杆规格</t>
  </si>
  <si>
    <t>吊杆比总Kg/m</t>
  </si>
  <si>
    <t>ф10</t>
  </si>
  <si>
    <t>ф12</t>
  </si>
  <si>
    <t>ф16</t>
  </si>
  <si>
    <t>支架总重KG</t>
  </si>
  <si>
    <t>DN</t>
  </si>
  <si>
    <t>民用与一般工业建筑室内管道,系统运行的最低环境温度-20°介质温度不高于150℃，保温层厚度≤60mm工作压力≤1.6Mpa，适用管径15-250</t>
  </si>
  <si>
    <t>编制依据                                                                                               (编制人：百度文库xiao2010000）</t>
  </si>
  <si>
    <r>
      <t>说明：管道根数是指多根管道公用同一支架时输入，只需在</t>
    </r>
    <r>
      <rPr>
        <sz val="11"/>
        <color indexed="52"/>
        <rFont val="宋体"/>
        <family val="0"/>
      </rPr>
      <t>手动输入单元格下输入数据</t>
    </r>
    <r>
      <rPr>
        <sz val="11"/>
        <color theme="1"/>
        <rFont val="Calibri"/>
        <family val="0"/>
      </rPr>
      <t>，其他参数自动计算生成，其他单元格已全部密码锁定！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</si>
</sst>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5" zoomScaleNormal="85" zoomScalePageLayoutView="0" workbookViewId="0" topLeftCell="A1">
      <selection activeCell="D16" sqref="D16:D24"/>
    </sheetView>
  </sheetViews>
  <sheetFormatPr defaultColWidth="9.140625" defaultRowHeight="15"/>
  <cols>
    <col min="1" max="1" width="3.421875" style="1" customWidth="1"/>
    <col min="2" max="2" width="5.00390625" style="1" customWidth="1"/>
    <col min="3" max="3" width="7.00390625" style="1" customWidth="1"/>
    <col min="4" max="7" width="11.57421875" style="1" customWidth="1"/>
    <col min="8" max="13" width="11.8515625" style="1" customWidth="1"/>
    <col min="14" max="15" width="13.7109375" style="1" customWidth="1"/>
    <col min="16" max="17" width="11.421875" style="1" customWidth="1"/>
    <col min="18" max="18" width="13.00390625" style="1" customWidth="1"/>
    <col min="19" max="19" width="11.421875" style="1" customWidth="1"/>
    <col min="20" max="20" width="12.421875" style="1" customWidth="1"/>
    <col min="21" max="16384" width="9.00390625" style="1" customWidth="1"/>
  </cols>
  <sheetData>
    <row r="1" spans="1:19" ht="25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.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3.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3.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7.25" customHeight="1" thickBo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0" ht="17.25" customHeight="1" thickBot="1">
      <c r="A6" s="65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3.5">
      <c r="A7" s="42" t="s">
        <v>28</v>
      </c>
      <c r="B7" s="43"/>
      <c r="C7" s="57" t="s">
        <v>27</v>
      </c>
      <c r="D7" s="54" t="s">
        <v>25</v>
      </c>
      <c r="E7" s="55"/>
      <c r="F7" s="55"/>
      <c r="G7" s="56"/>
      <c r="H7" s="19" t="s">
        <v>18</v>
      </c>
      <c r="I7" s="48" t="s">
        <v>23</v>
      </c>
      <c r="J7" s="49"/>
      <c r="K7" s="49"/>
      <c r="L7" s="49"/>
      <c r="M7" s="50"/>
      <c r="N7" s="45" t="s">
        <v>7</v>
      </c>
      <c r="O7" s="46"/>
      <c r="P7" s="46"/>
      <c r="Q7" s="46"/>
      <c r="R7" s="46"/>
      <c r="S7" s="46"/>
      <c r="T7" s="47"/>
    </row>
    <row r="8" spans="1:20" ht="14.25" thickBot="1">
      <c r="A8" s="60" t="s">
        <v>29</v>
      </c>
      <c r="B8" s="61"/>
      <c r="C8" s="58"/>
      <c r="D8" s="31" t="s">
        <v>33</v>
      </c>
      <c r="E8" s="32" t="s">
        <v>9</v>
      </c>
      <c r="F8" s="32" t="s">
        <v>30</v>
      </c>
      <c r="G8" s="33" t="s">
        <v>26</v>
      </c>
      <c r="H8" s="34" t="s">
        <v>19</v>
      </c>
      <c r="I8" s="35" t="s">
        <v>39</v>
      </c>
      <c r="J8" s="36" t="s">
        <v>20</v>
      </c>
      <c r="K8" s="36" t="s">
        <v>22</v>
      </c>
      <c r="L8" s="36" t="s">
        <v>31</v>
      </c>
      <c r="M8" s="37" t="s">
        <v>32</v>
      </c>
      <c r="N8" s="38" t="s">
        <v>4</v>
      </c>
      <c r="O8" s="39" t="s">
        <v>5</v>
      </c>
      <c r="P8" s="39" t="s">
        <v>6</v>
      </c>
      <c r="Q8" s="39" t="s">
        <v>17</v>
      </c>
      <c r="R8" s="39" t="s">
        <v>21</v>
      </c>
      <c r="S8" s="39" t="s">
        <v>34</v>
      </c>
      <c r="T8" s="40" t="s">
        <v>35</v>
      </c>
    </row>
    <row r="9" spans="1:20" ht="13.5">
      <c r="A9" s="62" t="s">
        <v>40</v>
      </c>
      <c r="B9" s="51">
        <v>15</v>
      </c>
      <c r="C9" s="22" t="s">
        <v>8</v>
      </c>
      <c r="D9" s="23"/>
      <c r="E9" s="24">
        <v>700</v>
      </c>
      <c r="F9" s="24">
        <v>1</v>
      </c>
      <c r="G9" s="25">
        <v>1.5</v>
      </c>
      <c r="H9" s="22">
        <v>1.5</v>
      </c>
      <c r="I9" s="26">
        <f>J9*K9</f>
        <v>0</v>
      </c>
      <c r="J9" s="27">
        <f>(L9*R9+M9*2*T9)/1000</f>
        <v>1.808</v>
      </c>
      <c r="K9" s="28">
        <f>D9/G9</f>
        <v>0</v>
      </c>
      <c r="L9" s="27">
        <f aca="true" t="shared" si="0" ref="L9:L34">N9+O9+P9*(F9-1)</f>
        <v>300</v>
      </c>
      <c r="M9" s="29">
        <f>E9+100</f>
        <v>800</v>
      </c>
      <c r="N9" s="30">
        <f>30*2</f>
        <v>60</v>
      </c>
      <c r="O9" s="27">
        <v>240</v>
      </c>
      <c r="P9" s="27">
        <v>190</v>
      </c>
      <c r="Q9" s="27" t="s">
        <v>10</v>
      </c>
      <c r="R9" s="27">
        <v>2.736</v>
      </c>
      <c r="S9" s="27" t="s">
        <v>36</v>
      </c>
      <c r="T9" s="29">
        <v>0.617</v>
      </c>
    </row>
    <row r="10" spans="1:20" ht="13.5">
      <c r="A10" s="52"/>
      <c r="B10" s="44"/>
      <c r="C10" s="9" t="s">
        <v>3</v>
      </c>
      <c r="D10" s="14"/>
      <c r="E10" s="11">
        <v>700</v>
      </c>
      <c r="F10" s="11">
        <v>1</v>
      </c>
      <c r="G10" s="15">
        <v>1.5</v>
      </c>
      <c r="H10" s="9">
        <v>1.5</v>
      </c>
      <c r="I10" s="20">
        <f>J10*K10</f>
        <v>0</v>
      </c>
      <c r="J10" s="2">
        <f>(L10*R10+M10*2*T10)/1000</f>
        <v>1.5344</v>
      </c>
      <c r="K10" s="4">
        <f>D10/G10</f>
        <v>0</v>
      </c>
      <c r="L10" s="2">
        <f t="shared" si="0"/>
        <v>200</v>
      </c>
      <c r="M10" s="5">
        <f aca="true" t="shared" si="1" ref="M10:M34">E10+100</f>
        <v>800</v>
      </c>
      <c r="N10" s="10">
        <f aca="true" t="shared" si="2" ref="N10:N28">30*2</f>
        <v>60</v>
      </c>
      <c r="O10" s="2">
        <v>140</v>
      </c>
      <c r="P10" s="2">
        <v>100</v>
      </c>
      <c r="Q10" s="2" t="s">
        <v>10</v>
      </c>
      <c r="R10" s="2">
        <v>2.736</v>
      </c>
      <c r="S10" s="2" t="s">
        <v>36</v>
      </c>
      <c r="T10" s="5">
        <v>0.617</v>
      </c>
    </row>
    <row r="11" spans="1:20" ht="13.5">
      <c r="A11" s="52" t="s">
        <v>40</v>
      </c>
      <c r="B11" s="44">
        <v>20</v>
      </c>
      <c r="C11" s="9" t="s">
        <v>8</v>
      </c>
      <c r="D11" s="14"/>
      <c r="E11" s="11">
        <v>700</v>
      </c>
      <c r="F11" s="11">
        <v>1</v>
      </c>
      <c r="G11" s="15">
        <v>1.5</v>
      </c>
      <c r="H11" s="9">
        <v>1.5</v>
      </c>
      <c r="I11" s="20">
        <f aca="true" t="shared" si="3" ref="I11:I34">J11*K11</f>
        <v>0</v>
      </c>
      <c r="J11" s="2">
        <f aca="true" t="shared" si="4" ref="J11:J34">(L11*R11+M11*2*T11)/1000</f>
        <v>1.808</v>
      </c>
      <c r="K11" s="4">
        <f aca="true" t="shared" si="5" ref="K11:K34">D11/G11</f>
        <v>0</v>
      </c>
      <c r="L11" s="2">
        <f t="shared" si="0"/>
        <v>300</v>
      </c>
      <c r="M11" s="5">
        <f t="shared" si="1"/>
        <v>800</v>
      </c>
      <c r="N11" s="10">
        <f t="shared" si="2"/>
        <v>60</v>
      </c>
      <c r="O11" s="2">
        <v>240</v>
      </c>
      <c r="P11" s="2">
        <v>190</v>
      </c>
      <c r="Q11" s="2" t="s">
        <v>10</v>
      </c>
      <c r="R11" s="2">
        <v>2.736</v>
      </c>
      <c r="S11" s="2" t="s">
        <v>36</v>
      </c>
      <c r="T11" s="5">
        <v>0.617</v>
      </c>
    </row>
    <row r="12" spans="1:20" ht="13.5">
      <c r="A12" s="52"/>
      <c r="B12" s="44"/>
      <c r="C12" s="9" t="s">
        <v>3</v>
      </c>
      <c r="D12" s="14"/>
      <c r="E12" s="11">
        <v>700</v>
      </c>
      <c r="F12" s="11">
        <v>1</v>
      </c>
      <c r="G12" s="15">
        <v>3</v>
      </c>
      <c r="H12" s="9">
        <v>3</v>
      </c>
      <c r="I12" s="20">
        <f t="shared" si="3"/>
        <v>0</v>
      </c>
      <c r="J12" s="2">
        <f t="shared" si="4"/>
        <v>1.5344</v>
      </c>
      <c r="K12" s="4">
        <f t="shared" si="5"/>
        <v>0</v>
      </c>
      <c r="L12" s="2">
        <f t="shared" si="0"/>
        <v>200</v>
      </c>
      <c r="M12" s="5">
        <f t="shared" si="1"/>
        <v>800</v>
      </c>
      <c r="N12" s="10">
        <f t="shared" si="2"/>
        <v>60</v>
      </c>
      <c r="O12" s="2">
        <v>140</v>
      </c>
      <c r="P12" s="2">
        <v>110</v>
      </c>
      <c r="Q12" s="2" t="s">
        <v>10</v>
      </c>
      <c r="R12" s="2">
        <v>2.736</v>
      </c>
      <c r="S12" s="2" t="s">
        <v>36</v>
      </c>
      <c r="T12" s="5">
        <v>0.617</v>
      </c>
    </row>
    <row r="13" spans="1:20" ht="13.5">
      <c r="A13" s="52" t="s">
        <v>40</v>
      </c>
      <c r="B13" s="44">
        <v>25</v>
      </c>
      <c r="C13" s="9" t="s">
        <v>8</v>
      </c>
      <c r="D13" s="14"/>
      <c r="E13" s="11">
        <v>700</v>
      </c>
      <c r="F13" s="11">
        <v>1</v>
      </c>
      <c r="G13" s="15">
        <v>1.5</v>
      </c>
      <c r="H13" s="9">
        <v>1.5</v>
      </c>
      <c r="I13" s="20">
        <f t="shared" si="3"/>
        <v>0</v>
      </c>
      <c r="J13" s="2">
        <f t="shared" si="4"/>
        <v>1.808</v>
      </c>
      <c r="K13" s="4">
        <f t="shared" si="5"/>
        <v>0</v>
      </c>
      <c r="L13" s="2">
        <f t="shared" si="0"/>
        <v>300</v>
      </c>
      <c r="M13" s="5">
        <f t="shared" si="1"/>
        <v>800</v>
      </c>
      <c r="N13" s="10">
        <f t="shared" si="2"/>
        <v>60</v>
      </c>
      <c r="O13" s="2">
        <v>240</v>
      </c>
      <c r="P13" s="2">
        <v>200</v>
      </c>
      <c r="Q13" s="2" t="s">
        <v>10</v>
      </c>
      <c r="R13" s="2">
        <v>2.736</v>
      </c>
      <c r="S13" s="2" t="s">
        <v>36</v>
      </c>
      <c r="T13" s="5">
        <v>0.617</v>
      </c>
    </row>
    <row r="14" spans="1:20" ht="13.5">
      <c r="A14" s="52"/>
      <c r="B14" s="44"/>
      <c r="C14" s="9" t="s">
        <v>3</v>
      </c>
      <c r="D14" s="14"/>
      <c r="E14" s="11">
        <v>700</v>
      </c>
      <c r="F14" s="11">
        <v>1</v>
      </c>
      <c r="G14" s="15">
        <v>3</v>
      </c>
      <c r="H14" s="9">
        <v>3</v>
      </c>
      <c r="I14" s="20">
        <f t="shared" si="3"/>
        <v>0</v>
      </c>
      <c r="J14" s="2">
        <f t="shared" si="4"/>
        <v>1.58912</v>
      </c>
      <c r="K14" s="4">
        <f t="shared" si="5"/>
        <v>0</v>
      </c>
      <c r="L14" s="2">
        <f t="shared" si="0"/>
        <v>220</v>
      </c>
      <c r="M14" s="5">
        <f t="shared" si="1"/>
        <v>800</v>
      </c>
      <c r="N14" s="10">
        <f t="shared" si="2"/>
        <v>60</v>
      </c>
      <c r="O14" s="2">
        <v>160</v>
      </c>
      <c r="P14" s="2">
        <v>120</v>
      </c>
      <c r="Q14" s="2" t="s">
        <v>10</v>
      </c>
      <c r="R14" s="2">
        <v>2.736</v>
      </c>
      <c r="S14" s="2" t="s">
        <v>36</v>
      </c>
      <c r="T14" s="5">
        <v>0.617</v>
      </c>
    </row>
    <row r="15" spans="1:20" ht="13.5">
      <c r="A15" s="52" t="s">
        <v>40</v>
      </c>
      <c r="B15" s="44">
        <v>32</v>
      </c>
      <c r="C15" s="9" t="s">
        <v>8</v>
      </c>
      <c r="D15" s="14"/>
      <c r="E15" s="11">
        <v>700</v>
      </c>
      <c r="F15" s="11">
        <v>1</v>
      </c>
      <c r="G15" s="15">
        <v>1.5</v>
      </c>
      <c r="H15" s="9">
        <v>1.5</v>
      </c>
      <c r="I15" s="20">
        <f t="shared" si="3"/>
        <v>0</v>
      </c>
      <c r="J15" s="2">
        <f t="shared" si="4"/>
        <v>1.8627200000000002</v>
      </c>
      <c r="K15" s="4">
        <f t="shared" si="5"/>
        <v>0</v>
      </c>
      <c r="L15" s="2">
        <f t="shared" si="0"/>
        <v>320</v>
      </c>
      <c r="M15" s="5">
        <f t="shared" si="1"/>
        <v>800</v>
      </c>
      <c r="N15" s="10">
        <f t="shared" si="2"/>
        <v>60</v>
      </c>
      <c r="O15" s="2">
        <v>260</v>
      </c>
      <c r="P15" s="2">
        <v>210</v>
      </c>
      <c r="Q15" s="2" t="s">
        <v>10</v>
      </c>
      <c r="R15" s="2">
        <v>2.736</v>
      </c>
      <c r="S15" s="2" t="s">
        <v>36</v>
      </c>
      <c r="T15" s="5">
        <v>0.617</v>
      </c>
    </row>
    <row r="16" spans="1:20" ht="13.5">
      <c r="A16" s="52"/>
      <c r="B16" s="44"/>
      <c r="C16" s="9" t="s">
        <v>3</v>
      </c>
      <c r="D16" s="14"/>
      <c r="E16" s="11">
        <v>700</v>
      </c>
      <c r="F16" s="11">
        <v>1</v>
      </c>
      <c r="G16" s="15">
        <v>3</v>
      </c>
      <c r="H16" s="9">
        <v>3</v>
      </c>
      <c r="I16" s="20">
        <f t="shared" si="3"/>
        <v>0</v>
      </c>
      <c r="J16" s="2">
        <f t="shared" si="4"/>
        <v>1.6438400000000002</v>
      </c>
      <c r="K16" s="4">
        <f t="shared" si="5"/>
        <v>0</v>
      </c>
      <c r="L16" s="2">
        <f t="shared" si="0"/>
        <v>240</v>
      </c>
      <c r="M16" s="5">
        <f t="shared" si="1"/>
        <v>800</v>
      </c>
      <c r="N16" s="10">
        <f t="shared" si="2"/>
        <v>60</v>
      </c>
      <c r="O16" s="2">
        <v>180</v>
      </c>
      <c r="P16" s="2">
        <v>140</v>
      </c>
      <c r="Q16" s="2" t="s">
        <v>10</v>
      </c>
      <c r="R16" s="2">
        <v>2.736</v>
      </c>
      <c r="S16" s="2" t="s">
        <v>36</v>
      </c>
      <c r="T16" s="5">
        <v>0.617</v>
      </c>
    </row>
    <row r="17" spans="1:20" ht="13.5">
      <c r="A17" s="52" t="s">
        <v>40</v>
      </c>
      <c r="B17" s="44">
        <v>40</v>
      </c>
      <c r="C17" s="9" t="s">
        <v>8</v>
      </c>
      <c r="D17" s="14"/>
      <c r="E17" s="11">
        <v>700</v>
      </c>
      <c r="F17" s="11">
        <v>1</v>
      </c>
      <c r="G17" s="15">
        <v>3</v>
      </c>
      <c r="H17" s="9">
        <v>3</v>
      </c>
      <c r="I17" s="20">
        <f t="shared" si="3"/>
        <v>0</v>
      </c>
      <c r="J17" s="2">
        <f t="shared" si="4"/>
        <v>1.8627200000000002</v>
      </c>
      <c r="K17" s="4">
        <f t="shared" si="5"/>
        <v>0</v>
      </c>
      <c r="L17" s="2">
        <f t="shared" si="0"/>
        <v>320</v>
      </c>
      <c r="M17" s="5">
        <f t="shared" si="1"/>
        <v>800</v>
      </c>
      <c r="N17" s="10">
        <f t="shared" si="2"/>
        <v>60</v>
      </c>
      <c r="O17" s="2">
        <v>260</v>
      </c>
      <c r="P17" s="2">
        <v>210</v>
      </c>
      <c r="Q17" s="2" t="s">
        <v>10</v>
      </c>
      <c r="R17" s="2">
        <v>2.736</v>
      </c>
      <c r="S17" s="2" t="s">
        <v>36</v>
      </c>
      <c r="T17" s="5">
        <v>0.617</v>
      </c>
    </row>
    <row r="18" spans="1:20" ht="13.5">
      <c r="A18" s="52"/>
      <c r="B18" s="44"/>
      <c r="C18" s="9" t="s">
        <v>3</v>
      </c>
      <c r="D18" s="14"/>
      <c r="E18" s="11">
        <v>700</v>
      </c>
      <c r="F18" s="11">
        <v>1</v>
      </c>
      <c r="G18" s="15">
        <v>3</v>
      </c>
      <c r="H18" s="9">
        <v>3</v>
      </c>
      <c r="I18" s="20">
        <f t="shared" si="3"/>
        <v>0</v>
      </c>
      <c r="J18" s="2">
        <f t="shared" si="4"/>
        <v>1.6985599999999998</v>
      </c>
      <c r="K18" s="4">
        <f t="shared" si="5"/>
        <v>0</v>
      </c>
      <c r="L18" s="2">
        <f t="shared" si="0"/>
        <v>260</v>
      </c>
      <c r="M18" s="5">
        <f t="shared" si="1"/>
        <v>800</v>
      </c>
      <c r="N18" s="10">
        <f t="shared" si="2"/>
        <v>60</v>
      </c>
      <c r="O18" s="2">
        <v>200</v>
      </c>
      <c r="P18" s="2">
        <v>150</v>
      </c>
      <c r="Q18" s="2" t="s">
        <v>10</v>
      </c>
      <c r="R18" s="2">
        <v>2.736</v>
      </c>
      <c r="S18" s="2" t="s">
        <v>36</v>
      </c>
      <c r="T18" s="5">
        <v>0.617</v>
      </c>
    </row>
    <row r="19" spans="1:20" ht="13.5">
      <c r="A19" s="52" t="s">
        <v>40</v>
      </c>
      <c r="B19" s="44">
        <v>50</v>
      </c>
      <c r="C19" s="9" t="s">
        <v>8</v>
      </c>
      <c r="D19" s="14"/>
      <c r="E19" s="11">
        <v>700</v>
      </c>
      <c r="F19" s="11">
        <v>1</v>
      </c>
      <c r="G19" s="15">
        <v>3</v>
      </c>
      <c r="H19" s="9">
        <v>3</v>
      </c>
      <c r="I19" s="20">
        <f t="shared" si="3"/>
        <v>0</v>
      </c>
      <c r="J19" s="2">
        <f t="shared" si="4"/>
        <v>1.91744</v>
      </c>
      <c r="K19" s="4">
        <f t="shared" si="5"/>
        <v>0</v>
      </c>
      <c r="L19" s="2">
        <f t="shared" si="0"/>
        <v>340</v>
      </c>
      <c r="M19" s="5">
        <f t="shared" si="1"/>
        <v>800</v>
      </c>
      <c r="N19" s="10">
        <f t="shared" si="2"/>
        <v>60</v>
      </c>
      <c r="O19" s="2">
        <v>280</v>
      </c>
      <c r="P19" s="2">
        <v>230</v>
      </c>
      <c r="Q19" s="2" t="s">
        <v>10</v>
      </c>
      <c r="R19" s="2">
        <v>2.736</v>
      </c>
      <c r="S19" s="2" t="s">
        <v>36</v>
      </c>
      <c r="T19" s="5">
        <v>0.617</v>
      </c>
    </row>
    <row r="20" spans="1:20" ht="13.5">
      <c r="A20" s="52"/>
      <c r="B20" s="44"/>
      <c r="C20" s="9" t="s">
        <v>3</v>
      </c>
      <c r="D20" s="14"/>
      <c r="E20" s="11">
        <v>700</v>
      </c>
      <c r="F20" s="11">
        <v>1</v>
      </c>
      <c r="G20" s="15">
        <v>3</v>
      </c>
      <c r="H20" s="9">
        <v>3</v>
      </c>
      <c r="I20" s="20">
        <f t="shared" si="3"/>
        <v>0</v>
      </c>
      <c r="J20" s="2">
        <f t="shared" si="4"/>
        <v>1.6985599999999998</v>
      </c>
      <c r="K20" s="4">
        <f t="shared" si="5"/>
        <v>0</v>
      </c>
      <c r="L20" s="2">
        <f t="shared" si="0"/>
        <v>260</v>
      </c>
      <c r="M20" s="5">
        <f t="shared" si="1"/>
        <v>800</v>
      </c>
      <c r="N20" s="10">
        <f t="shared" si="2"/>
        <v>60</v>
      </c>
      <c r="O20" s="2">
        <v>200</v>
      </c>
      <c r="P20" s="2">
        <v>170</v>
      </c>
      <c r="Q20" s="2" t="s">
        <v>10</v>
      </c>
      <c r="R20" s="2">
        <v>2.736</v>
      </c>
      <c r="S20" s="2" t="s">
        <v>36</v>
      </c>
      <c r="T20" s="5">
        <v>0.617</v>
      </c>
    </row>
    <row r="21" spans="1:20" ht="13.5">
      <c r="A21" s="52" t="s">
        <v>40</v>
      </c>
      <c r="B21" s="44">
        <v>65</v>
      </c>
      <c r="C21" s="9" t="s">
        <v>8</v>
      </c>
      <c r="D21" s="14"/>
      <c r="E21" s="11">
        <v>700</v>
      </c>
      <c r="F21" s="11">
        <v>1</v>
      </c>
      <c r="G21" s="15">
        <v>1.5</v>
      </c>
      <c r="H21" s="9">
        <v>1.5</v>
      </c>
      <c r="I21" s="20">
        <f t="shared" si="3"/>
        <v>0</v>
      </c>
      <c r="J21" s="2">
        <f t="shared" si="4"/>
        <v>1.9721600000000001</v>
      </c>
      <c r="K21" s="4">
        <f t="shared" si="5"/>
        <v>0</v>
      </c>
      <c r="L21" s="2">
        <f t="shared" si="0"/>
        <v>360</v>
      </c>
      <c r="M21" s="5">
        <f t="shared" si="1"/>
        <v>800</v>
      </c>
      <c r="N21" s="10">
        <f t="shared" si="2"/>
        <v>60</v>
      </c>
      <c r="O21" s="2">
        <v>300</v>
      </c>
      <c r="P21" s="2">
        <v>250</v>
      </c>
      <c r="Q21" s="2" t="s">
        <v>10</v>
      </c>
      <c r="R21" s="2">
        <v>2.736</v>
      </c>
      <c r="S21" s="2" t="s">
        <v>36</v>
      </c>
      <c r="T21" s="5">
        <v>0.617</v>
      </c>
    </row>
    <row r="22" spans="1:20" ht="13.5">
      <c r="A22" s="52"/>
      <c r="B22" s="44"/>
      <c r="C22" s="9" t="s">
        <v>3</v>
      </c>
      <c r="D22" s="14"/>
      <c r="E22" s="11">
        <v>700</v>
      </c>
      <c r="F22" s="11">
        <v>1</v>
      </c>
      <c r="G22" s="15">
        <v>3</v>
      </c>
      <c r="H22" s="9">
        <v>3</v>
      </c>
      <c r="I22" s="20">
        <f t="shared" si="3"/>
        <v>0</v>
      </c>
      <c r="J22" s="2">
        <f t="shared" si="4"/>
        <v>1.7532800000000002</v>
      </c>
      <c r="K22" s="4">
        <f t="shared" si="5"/>
        <v>0</v>
      </c>
      <c r="L22" s="2">
        <f t="shared" si="0"/>
        <v>280</v>
      </c>
      <c r="M22" s="5">
        <f t="shared" si="1"/>
        <v>800</v>
      </c>
      <c r="N22" s="10">
        <f t="shared" si="2"/>
        <v>60</v>
      </c>
      <c r="O22" s="2">
        <v>220</v>
      </c>
      <c r="P22" s="2">
        <v>190</v>
      </c>
      <c r="Q22" s="2" t="s">
        <v>10</v>
      </c>
      <c r="R22" s="2">
        <v>2.736</v>
      </c>
      <c r="S22" s="2" t="s">
        <v>36</v>
      </c>
      <c r="T22" s="5">
        <v>0.617</v>
      </c>
    </row>
    <row r="23" spans="1:20" ht="13.5">
      <c r="A23" s="52" t="s">
        <v>40</v>
      </c>
      <c r="B23" s="44">
        <v>80</v>
      </c>
      <c r="C23" s="9" t="s">
        <v>8</v>
      </c>
      <c r="D23" s="14"/>
      <c r="E23" s="11">
        <v>700</v>
      </c>
      <c r="F23" s="11">
        <v>1</v>
      </c>
      <c r="G23" s="15">
        <v>1.5</v>
      </c>
      <c r="H23" s="9">
        <v>1.5</v>
      </c>
      <c r="I23" s="20">
        <f t="shared" si="3"/>
        <v>0</v>
      </c>
      <c r="J23" s="2">
        <f t="shared" si="4"/>
        <v>1.9721600000000001</v>
      </c>
      <c r="K23" s="4">
        <f t="shared" si="5"/>
        <v>0</v>
      </c>
      <c r="L23" s="2">
        <f t="shared" si="0"/>
        <v>360</v>
      </c>
      <c r="M23" s="5">
        <f t="shared" si="1"/>
        <v>800</v>
      </c>
      <c r="N23" s="10">
        <f t="shared" si="2"/>
        <v>60</v>
      </c>
      <c r="O23" s="2">
        <v>300</v>
      </c>
      <c r="P23" s="2">
        <v>260</v>
      </c>
      <c r="Q23" s="2" t="s">
        <v>10</v>
      </c>
      <c r="R23" s="2">
        <v>2.736</v>
      </c>
      <c r="S23" s="2" t="s">
        <v>36</v>
      </c>
      <c r="T23" s="5">
        <v>0.617</v>
      </c>
    </row>
    <row r="24" spans="1:20" ht="13.5">
      <c r="A24" s="52"/>
      <c r="B24" s="44"/>
      <c r="C24" s="9" t="s">
        <v>3</v>
      </c>
      <c r="D24" s="14"/>
      <c r="E24" s="11">
        <v>700</v>
      </c>
      <c r="F24" s="11">
        <v>1</v>
      </c>
      <c r="G24" s="15">
        <v>3</v>
      </c>
      <c r="H24" s="9">
        <v>3</v>
      </c>
      <c r="I24" s="20">
        <f t="shared" si="3"/>
        <v>0</v>
      </c>
      <c r="J24" s="2">
        <f t="shared" si="4"/>
        <v>1.8627200000000002</v>
      </c>
      <c r="K24" s="4">
        <f t="shared" si="5"/>
        <v>0</v>
      </c>
      <c r="L24" s="2">
        <f t="shared" si="0"/>
        <v>320</v>
      </c>
      <c r="M24" s="5">
        <f t="shared" si="1"/>
        <v>800</v>
      </c>
      <c r="N24" s="10">
        <f t="shared" si="2"/>
        <v>60</v>
      </c>
      <c r="O24" s="2">
        <v>260</v>
      </c>
      <c r="P24" s="2">
        <v>210</v>
      </c>
      <c r="Q24" s="2" t="s">
        <v>10</v>
      </c>
      <c r="R24" s="2">
        <v>2.736</v>
      </c>
      <c r="S24" s="2" t="s">
        <v>36</v>
      </c>
      <c r="T24" s="5">
        <v>0.617</v>
      </c>
    </row>
    <row r="25" spans="1:20" ht="13.5">
      <c r="A25" s="52" t="s">
        <v>40</v>
      </c>
      <c r="B25" s="44">
        <v>100</v>
      </c>
      <c r="C25" s="9" t="s">
        <v>8</v>
      </c>
      <c r="D25" s="14"/>
      <c r="E25" s="11">
        <v>700</v>
      </c>
      <c r="F25" s="11">
        <v>1</v>
      </c>
      <c r="G25" s="15">
        <v>1.5</v>
      </c>
      <c r="H25" s="9">
        <v>1.5</v>
      </c>
      <c r="I25" s="20">
        <f t="shared" si="3"/>
        <v>0</v>
      </c>
      <c r="J25" s="2">
        <f t="shared" si="4"/>
        <v>2.0816000000000003</v>
      </c>
      <c r="K25" s="4">
        <f t="shared" si="5"/>
        <v>0</v>
      </c>
      <c r="L25" s="2">
        <f t="shared" si="0"/>
        <v>400</v>
      </c>
      <c r="M25" s="5">
        <f t="shared" si="1"/>
        <v>800</v>
      </c>
      <c r="N25" s="10">
        <f t="shared" si="2"/>
        <v>60</v>
      </c>
      <c r="O25" s="2">
        <v>340</v>
      </c>
      <c r="P25" s="2">
        <v>290</v>
      </c>
      <c r="Q25" s="2" t="s">
        <v>10</v>
      </c>
      <c r="R25" s="2">
        <v>2.736</v>
      </c>
      <c r="S25" s="2" t="s">
        <v>36</v>
      </c>
      <c r="T25" s="5">
        <v>0.617</v>
      </c>
    </row>
    <row r="26" spans="1:20" ht="13.5">
      <c r="A26" s="52"/>
      <c r="B26" s="44"/>
      <c r="C26" s="9" t="s">
        <v>3</v>
      </c>
      <c r="D26" s="14"/>
      <c r="E26" s="11">
        <v>700</v>
      </c>
      <c r="F26" s="11">
        <v>1</v>
      </c>
      <c r="G26" s="15">
        <v>3</v>
      </c>
      <c r="H26" s="9">
        <v>3</v>
      </c>
      <c r="I26" s="20">
        <f t="shared" si="3"/>
        <v>0</v>
      </c>
      <c r="J26" s="2">
        <f t="shared" si="4"/>
        <v>2.269</v>
      </c>
      <c r="K26" s="4">
        <f t="shared" si="5"/>
        <v>0</v>
      </c>
      <c r="L26" s="2">
        <f t="shared" si="0"/>
        <v>340</v>
      </c>
      <c r="M26" s="5">
        <f t="shared" si="1"/>
        <v>800</v>
      </c>
      <c r="N26" s="10">
        <f t="shared" si="2"/>
        <v>60</v>
      </c>
      <c r="O26" s="2">
        <v>280</v>
      </c>
      <c r="P26" s="2">
        <v>240</v>
      </c>
      <c r="Q26" s="2" t="s">
        <v>11</v>
      </c>
      <c r="R26" s="2">
        <v>3.77</v>
      </c>
      <c r="S26" s="2" t="s">
        <v>36</v>
      </c>
      <c r="T26" s="5">
        <v>0.617</v>
      </c>
    </row>
    <row r="27" spans="1:20" ht="13.5">
      <c r="A27" s="52" t="s">
        <v>40</v>
      </c>
      <c r="B27" s="44">
        <v>125</v>
      </c>
      <c r="C27" s="9" t="s">
        <v>8</v>
      </c>
      <c r="D27" s="14"/>
      <c r="E27" s="11">
        <v>700</v>
      </c>
      <c r="F27" s="11">
        <v>1</v>
      </c>
      <c r="G27" s="15">
        <v>1.5</v>
      </c>
      <c r="H27" s="9">
        <v>1.5</v>
      </c>
      <c r="I27" s="20">
        <f t="shared" si="3"/>
        <v>0</v>
      </c>
      <c r="J27" s="2">
        <f t="shared" si="4"/>
        <v>2.646</v>
      </c>
      <c r="K27" s="4">
        <f t="shared" si="5"/>
        <v>0</v>
      </c>
      <c r="L27" s="2">
        <f t="shared" si="0"/>
        <v>440</v>
      </c>
      <c r="M27" s="5">
        <f t="shared" si="1"/>
        <v>800</v>
      </c>
      <c r="N27" s="10">
        <f t="shared" si="2"/>
        <v>60</v>
      </c>
      <c r="O27" s="2">
        <v>380</v>
      </c>
      <c r="P27" s="2">
        <v>320</v>
      </c>
      <c r="Q27" s="2" t="s">
        <v>11</v>
      </c>
      <c r="R27" s="2">
        <v>3.77</v>
      </c>
      <c r="S27" s="2" t="s">
        <v>36</v>
      </c>
      <c r="T27" s="5">
        <v>0.617</v>
      </c>
    </row>
    <row r="28" spans="1:20" ht="13.5">
      <c r="A28" s="52"/>
      <c r="B28" s="44"/>
      <c r="C28" s="9" t="s">
        <v>3</v>
      </c>
      <c r="D28" s="14"/>
      <c r="E28" s="11">
        <v>700</v>
      </c>
      <c r="F28" s="11">
        <v>1</v>
      </c>
      <c r="G28" s="15">
        <v>3</v>
      </c>
      <c r="H28" s="9">
        <v>3</v>
      </c>
      <c r="I28" s="20">
        <f t="shared" si="3"/>
        <v>0</v>
      </c>
      <c r="J28" s="2">
        <f t="shared" si="4"/>
        <v>3.1611800000000003</v>
      </c>
      <c r="K28" s="4">
        <f t="shared" si="5"/>
        <v>0</v>
      </c>
      <c r="L28" s="2">
        <f t="shared" si="0"/>
        <v>380</v>
      </c>
      <c r="M28" s="5">
        <f t="shared" si="1"/>
        <v>800</v>
      </c>
      <c r="N28" s="10">
        <f t="shared" si="2"/>
        <v>60</v>
      </c>
      <c r="O28" s="2">
        <v>320</v>
      </c>
      <c r="P28" s="2">
        <v>260</v>
      </c>
      <c r="Q28" s="2" t="s">
        <v>12</v>
      </c>
      <c r="R28" s="2">
        <v>5.721</v>
      </c>
      <c r="S28" s="2" t="s">
        <v>36</v>
      </c>
      <c r="T28" s="5">
        <v>0.617</v>
      </c>
    </row>
    <row r="29" spans="1:20" ht="13.5">
      <c r="A29" s="52" t="s">
        <v>40</v>
      </c>
      <c r="B29" s="44">
        <v>150</v>
      </c>
      <c r="C29" s="9" t="s">
        <v>8</v>
      </c>
      <c r="D29" s="14"/>
      <c r="E29" s="11">
        <v>700</v>
      </c>
      <c r="F29" s="11">
        <v>1</v>
      </c>
      <c r="G29" s="15">
        <v>3</v>
      </c>
      <c r="H29" s="9">
        <v>3</v>
      </c>
      <c r="I29" s="20">
        <f t="shared" si="3"/>
        <v>0</v>
      </c>
      <c r="J29" s="2">
        <f t="shared" si="4"/>
        <v>4.81568</v>
      </c>
      <c r="K29" s="4">
        <f t="shared" si="5"/>
        <v>0</v>
      </c>
      <c r="L29" s="2">
        <f t="shared" si="0"/>
        <v>480</v>
      </c>
      <c r="M29" s="5">
        <f t="shared" si="1"/>
        <v>800</v>
      </c>
      <c r="N29" s="10">
        <f>40*2</f>
        <v>80</v>
      </c>
      <c r="O29" s="2">
        <v>400</v>
      </c>
      <c r="P29" s="2">
        <v>350</v>
      </c>
      <c r="Q29" s="2" t="s">
        <v>13</v>
      </c>
      <c r="R29" s="2">
        <v>7.976</v>
      </c>
      <c r="S29" s="2" t="s">
        <v>36</v>
      </c>
      <c r="T29" s="5">
        <v>0.617</v>
      </c>
    </row>
    <row r="30" spans="1:20" ht="13.5">
      <c r="A30" s="52"/>
      <c r="B30" s="44"/>
      <c r="C30" s="9" t="s">
        <v>3</v>
      </c>
      <c r="D30" s="14"/>
      <c r="E30" s="11">
        <v>700</v>
      </c>
      <c r="F30" s="11">
        <v>1</v>
      </c>
      <c r="G30" s="15">
        <v>3</v>
      </c>
      <c r="H30" s="9">
        <v>3</v>
      </c>
      <c r="I30" s="20">
        <f t="shared" si="3"/>
        <v>0</v>
      </c>
      <c r="J30" s="2">
        <f t="shared" si="4"/>
        <v>4.1776</v>
      </c>
      <c r="K30" s="4">
        <f t="shared" si="5"/>
        <v>0</v>
      </c>
      <c r="L30" s="2">
        <f t="shared" si="0"/>
        <v>400</v>
      </c>
      <c r="M30" s="5">
        <f t="shared" si="1"/>
        <v>800</v>
      </c>
      <c r="N30" s="10">
        <f>30*2</f>
        <v>60</v>
      </c>
      <c r="O30" s="2">
        <v>340</v>
      </c>
      <c r="P30" s="2">
        <v>300</v>
      </c>
      <c r="Q30" s="2" t="s">
        <v>13</v>
      </c>
      <c r="R30" s="2">
        <v>7.976</v>
      </c>
      <c r="S30" s="2" t="s">
        <v>36</v>
      </c>
      <c r="T30" s="5">
        <v>0.617</v>
      </c>
    </row>
    <row r="31" spans="1:20" ht="13.5">
      <c r="A31" s="52" t="s">
        <v>40</v>
      </c>
      <c r="B31" s="44">
        <v>200</v>
      </c>
      <c r="C31" s="9" t="s">
        <v>8</v>
      </c>
      <c r="D31" s="14"/>
      <c r="E31" s="11">
        <v>700</v>
      </c>
      <c r="F31" s="11">
        <v>1</v>
      </c>
      <c r="G31" s="15">
        <v>3</v>
      </c>
      <c r="H31" s="9">
        <v>3</v>
      </c>
      <c r="I31" s="20">
        <f t="shared" si="3"/>
        <v>0</v>
      </c>
      <c r="J31" s="2">
        <f t="shared" si="4"/>
        <v>7.114</v>
      </c>
      <c r="K31" s="4">
        <f t="shared" si="5"/>
        <v>0</v>
      </c>
      <c r="L31" s="2">
        <f t="shared" si="0"/>
        <v>520</v>
      </c>
      <c r="M31" s="5">
        <f t="shared" si="1"/>
        <v>800</v>
      </c>
      <c r="N31" s="10">
        <f>40*2</f>
        <v>80</v>
      </c>
      <c r="O31" s="2">
        <v>440</v>
      </c>
      <c r="P31" s="2">
        <v>410</v>
      </c>
      <c r="Q31" s="2" t="s">
        <v>14</v>
      </c>
      <c r="R31" s="2">
        <v>10.946</v>
      </c>
      <c r="S31" s="2" t="s">
        <v>37</v>
      </c>
      <c r="T31" s="5">
        <v>0.8888</v>
      </c>
    </row>
    <row r="32" spans="1:20" ht="13.5">
      <c r="A32" s="52"/>
      <c r="B32" s="44"/>
      <c r="C32" s="9" t="s">
        <v>3</v>
      </c>
      <c r="D32" s="14"/>
      <c r="E32" s="11">
        <v>700</v>
      </c>
      <c r="F32" s="11">
        <v>1</v>
      </c>
      <c r="G32" s="15">
        <v>3</v>
      </c>
      <c r="H32" s="9">
        <v>3</v>
      </c>
      <c r="I32" s="20">
        <f t="shared" si="3"/>
        <v>0</v>
      </c>
      <c r="J32" s="2">
        <f t="shared" si="4"/>
        <v>6.676159999999999</v>
      </c>
      <c r="K32" s="4">
        <f t="shared" si="5"/>
        <v>0</v>
      </c>
      <c r="L32" s="2">
        <f t="shared" si="0"/>
        <v>480</v>
      </c>
      <c r="M32" s="5">
        <f t="shared" si="1"/>
        <v>800</v>
      </c>
      <c r="N32" s="10">
        <f>40*2</f>
        <v>80</v>
      </c>
      <c r="O32" s="2">
        <v>400</v>
      </c>
      <c r="P32" s="2">
        <v>350</v>
      </c>
      <c r="Q32" s="2" t="s">
        <v>14</v>
      </c>
      <c r="R32" s="2">
        <v>10.946</v>
      </c>
      <c r="S32" s="2" t="s">
        <v>37</v>
      </c>
      <c r="T32" s="5">
        <v>0.8888</v>
      </c>
    </row>
    <row r="33" spans="1:20" ht="13.5">
      <c r="A33" s="52" t="s">
        <v>40</v>
      </c>
      <c r="B33" s="44">
        <v>250</v>
      </c>
      <c r="C33" s="9" t="s">
        <v>8</v>
      </c>
      <c r="D33" s="14"/>
      <c r="E33" s="11">
        <v>700</v>
      </c>
      <c r="F33" s="11">
        <v>1</v>
      </c>
      <c r="G33" s="15">
        <v>3</v>
      </c>
      <c r="H33" s="9">
        <v>3</v>
      </c>
      <c r="I33" s="20">
        <f t="shared" si="3"/>
        <v>0</v>
      </c>
      <c r="J33" s="2">
        <f t="shared" si="4"/>
        <v>10.65788</v>
      </c>
      <c r="K33" s="4">
        <f t="shared" si="5"/>
        <v>0</v>
      </c>
      <c r="L33" s="2">
        <f t="shared" si="0"/>
        <v>660</v>
      </c>
      <c r="M33" s="5">
        <f t="shared" si="1"/>
        <v>800</v>
      </c>
      <c r="N33" s="10">
        <f>50*2</f>
        <v>100</v>
      </c>
      <c r="O33" s="2">
        <v>560</v>
      </c>
      <c r="P33" s="2">
        <v>480</v>
      </c>
      <c r="Q33" s="2" t="s">
        <v>16</v>
      </c>
      <c r="R33" s="2">
        <v>12.318</v>
      </c>
      <c r="S33" s="2" t="s">
        <v>38</v>
      </c>
      <c r="T33" s="5">
        <v>1.58</v>
      </c>
    </row>
    <row r="34" spans="1:20" ht="14.25" thickBot="1">
      <c r="A34" s="66"/>
      <c r="B34" s="59"/>
      <c r="C34" s="18" t="s">
        <v>3</v>
      </c>
      <c r="D34" s="16"/>
      <c r="E34" s="12">
        <v>700</v>
      </c>
      <c r="F34" s="12">
        <v>1</v>
      </c>
      <c r="G34" s="17">
        <v>3</v>
      </c>
      <c r="H34" s="18">
        <v>3</v>
      </c>
      <c r="I34" s="21">
        <f t="shared" si="3"/>
        <v>0</v>
      </c>
      <c r="J34" s="6">
        <f t="shared" si="4"/>
        <v>9.42608</v>
      </c>
      <c r="K34" s="7">
        <f t="shared" si="5"/>
        <v>0</v>
      </c>
      <c r="L34" s="6">
        <f t="shared" si="0"/>
        <v>560</v>
      </c>
      <c r="M34" s="8">
        <f t="shared" si="1"/>
        <v>800</v>
      </c>
      <c r="N34" s="13">
        <f>50*2</f>
        <v>100</v>
      </c>
      <c r="O34" s="6">
        <v>460</v>
      </c>
      <c r="P34" s="6">
        <v>410</v>
      </c>
      <c r="Q34" s="6" t="s">
        <v>15</v>
      </c>
      <c r="R34" s="6">
        <v>12.318</v>
      </c>
      <c r="S34" s="6" t="s">
        <v>38</v>
      </c>
      <c r="T34" s="8">
        <v>1.58</v>
      </c>
    </row>
    <row r="35" spans="7:9" ht="13.5">
      <c r="G35" s="53" t="s">
        <v>24</v>
      </c>
      <c r="H35" s="53"/>
      <c r="I35" s="3">
        <f>SUM(I9:I34)</f>
        <v>0</v>
      </c>
    </row>
  </sheetData>
  <sheetProtection password="833B" sheet="1" objects="1" scenarios="1"/>
  <protectedRanges>
    <protectedRange sqref="D9:G34" name="区域1"/>
  </protectedRanges>
  <mergeCells count="39">
    <mergeCell ref="A17:A18"/>
    <mergeCell ref="A2:S2"/>
    <mergeCell ref="A6:T6"/>
    <mergeCell ref="A31:A32"/>
    <mergeCell ref="A33:A34"/>
    <mergeCell ref="A19:A20"/>
    <mergeCell ref="A21:A22"/>
    <mergeCell ref="A23:A24"/>
    <mergeCell ref="A25:A26"/>
    <mergeCell ref="A27:A28"/>
    <mergeCell ref="A29:A30"/>
    <mergeCell ref="G35:H35"/>
    <mergeCell ref="D7:G7"/>
    <mergeCell ref="C7:C8"/>
    <mergeCell ref="B31:B32"/>
    <mergeCell ref="B33:B34"/>
    <mergeCell ref="B19:B20"/>
    <mergeCell ref="A8:B8"/>
    <mergeCell ref="A9:A10"/>
    <mergeCell ref="A11:A12"/>
    <mergeCell ref="A13:A14"/>
    <mergeCell ref="B27:B28"/>
    <mergeCell ref="B29:B30"/>
    <mergeCell ref="B9:B10"/>
    <mergeCell ref="B21:B22"/>
    <mergeCell ref="B11:B12"/>
    <mergeCell ref="B23:B24"/>
    <mergeCell ref="B25:B26"/>
    <mergeCell ref="B17:B18"/>
    <mergeCell ref="A1:S1"/>
    <mergeCell ref="A7:B7"/>
    <mergeCell ref="B13:B14"/>
    <mergeCell ref="B15:B16"/>
    <mergeCell ref="N7:T7"/>
    <mergeCell ref="I7:M7"/>
    <mergeCell ref="A15:A16"/>
    <mergeCell ref="A5:S5"/>
    <mergeCell ref="A3:S3"/>
    <mergeCell ref="A4:S4"/>
  </mergeCells>
  <printOptions/>
  <pageMargins left="0.7" right="0.7" top="0.75" bottom="0.75" header="0.3" footer="0.3"/>
  <pageSetup horizontalDpi="600" verticalDpi="600" orientation="portrait" paperSize="9" r:id="rId3"/>
  <ignoredErrors>
    <ignoredError sqref="N29:N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</dc:creator>
  <cp:keywords/>
  <dc:description/>
  <cp:lastModifiedBy>Administrator</cp:lastModifiedBy>
  <dcterms:created xsi:type="dcterms:W3CDTF">2012-10-20T06:34:13Z</dcterms:created>
  <dcterms:modified xsi:type="dcterms:W3CDTF">2016-12-19T05:40:55Z</dcterms:modified>
  <cp:category/>
  <cp:version/>
  <cp:contentType/>
  <cp:contentStatus/>
</cp:coreProperties>
</file>